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iriello\Desktop\"/>
    </mc:Choice>
  </mc:AlternateContent>
  <xr:revisionPtr revIDLastSave="0" documentId="13_ncr:1_{B59F8965-E489-457D-BF20-3540E5FC9E1D}" xr6:coauthVersionLast="47" xr6:coauthVersionMax="47" xr10:uidLastSave="{00000000-0000-0000-0000-000000000000}"/>
  <workbookProtection workbookAlgorithmName="SHA-512" workbookHashValue="n3/JOW0NJZT09DIM6swXyv9Is+IrLIQA3x0ouc0YLagVZBtAFDLiFl3uXZ9c6fNYulANM1LpWBbV67gOnXbMZQ==" workbookSaltValue="cVj8/K9X5j4+9X7fLrjoxg==" workbookSpinCount="100000" lockStructure="1"/>
  <bookViews>
    <workbookView xWindow="-108" yWindow="-108" windowWidth="30936" windowHeight="16776" xr2:uid="{7908F132-61E5-418A-B9A0-8CEE8093EEBE}"/>
  </bookViews>
  <sheets>
    <sheet name="SIM_RES 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" l="1"/>
  <c r="E27" i="5" s="1"/>
  <c r="E29" i="5" s="1"/>
  <c r="G19" i="5"/>
  <c r="E19" i="5"/>
  <c r="G18" i="5"/>
  <c r="E18" i="5"/>
  <c r="G17" i="5"/>
  <c r="E17" i="5"/>
  <c r="F27" i="5" l="1"/>
  <c r="F29" i="5" s="1"/>
  <c r="D27" i="5"/>
  <c r="D29" i="5" s="1"/>
  <c r="C33" i="5"/>
  <c r="G33" i="5" s="1"/>
  <c r="D45" i="5"/>
  <c r="F45" i="5" s="1"/>
  <c r="D46" i="5"/>
  <c r="F46" i="5" s="1"/>
  <c r="D43" i="5"/>
  <c r="F43" i="5" s="1"/>
  <c r="C37" i="5"/>
  <c r="G37" i="5" s="1"/>
  <c r="D44" i="5"/>
  <c r="F44" i="5" s="1"/>
  <c r="G20" i="5"/>
  <c r="G43" i="5" l="1"/>
  <c r="G27" i="5"/>
  <c r="F52" i="5" l="1"/>
  <c r="F53" i="5" s="1"/>
  <c r="F54" i="5" s="1"/>
  <c r="G56" i="5" s="1"/>
  <c r="E56" i="5" l="1"/>
</calcChain>
</file>

<file path=xl/sharedStrings.xml><?xml version="1.0" encoding="utf-8"?>
<sst xmlns="http://schemas.openxmlformats.org/spreadsheetml/2006/main" count="58" uniqueCount="40">
  <si>
    <t>SI</t>
  </si>
  <si>
    <t>NO</t>
  </si>
  <si>
    <t>IVA 10%</t>
  </si>
  <si>
    <t>TOTALE</t>
  </si>
  <si>
    <t>SERVIZIO IDRICO INTEGRATO</t>
  </si>
  <si>
    <t>Consumo Annuo in Metri Cubi</t>
  </si>
  <si>
    <t>Utenza del comune di Livigno ( SI / NO )</t>
  </si>
  <si>
    <r>
      <t>Inserire i dati richiesti</t>
    </r>
    <r>
      <rPr>
        <u/>
        <sz val="14"/>
        <color rgb="FF00B0F0"/>
        <rFont val="Gill Sans MT"/>
        <family val="2"/>
      </rPr>
      <t xml:space="preserve"> </t>
    </r>
    <r>
      <rPr>
        <u/>
        <sz val="14"/>
        <color theme="1"/>
        <rFont val="Gill Sans MT"/>
        <family val="2"/>
      </rPr>
      <t xml:space="preserve">e indicare se l'utenza è servita da Fognatura e/o Depurazione nei campi evidenziati in </t>
    </r>
    <r>
      <rPr>
        <u/>
        <sz val="14"/>
        <color rgb="FF00B0F0"/>
        <rFont val="Gill Sans MT"/>
        <family val="2"/>
      </rPr>
      <t>azzurro</t>
    </r>
  </si>
  <si>
    <t>ACQUEDOTTO</t>
  </si>
  <si>
    <t>SCAGLIONI</t>
  </si>
  <si>
    <t>TARIFFA AL MC</t>
  </si>
  <si>
    <t>METRI CUBI</t>
  </si>
  <si>
    <t>QUOTA VARIABILE</t>
  </si>
  <si>
    <t>Numero Unità Immobiliari Utenza</t>
  </si>
  <si>
    <t>IMPORTO (€)</t>
  </si>
  <si>
    <t>QUOTA FISSA</t>
  </si>
  <si>
    <t>FOGNATURA</t>
  </si>
  <si>
    <t>DEPURAZIONE</t>
  </si>
  <si>
    <t>SERVIZIO</t>
  </si>
  <si>
    <t>NUMERO UNITA'</t>
  </si>
  <si>
    <t>TARIFFA</t>
  </si>
  <si>
    <t>TOTALE QUOTE FISSE</t>
  </si>
  <si>
    <t>ONERI DI PEREQUAZIONE</t>
  </si>
  <si>
    <t>UI 1</t>
  </si>
  <si>
    <t>UI 2</t>
  </si>
  <si>
    <t>UI 3</t>
  </si>
  <si>
    <t>UI 4</t>
  </si>
  <si>
    <t>TOTALE IMPONIBILE</t>
  </si>
  <si>
    <t>COSTO MEDIO UNITA' IMMOBILIARE</t>
  </si>
  <si>
    <t>COSTO MEDIO AL MC</t>
  </si>
  <si>
    <t>Servizio Fognatura       ( SI / NO )</t>
  </si>
  <si>
    <t>Servizio Depurazione   ( SI / NO )</t>
  </si>
  <si>
    <t>oltre 50 mc/anno/comp</t>
  </si>
  <si>
    <t>da 0 a 18,25 mc/anno/comp</t>
  </si>
  <si>
    <t>da 18,25 a 50 mc/anno/comp</t>
  </si>
  <si>
    <t>TARIFFA AL MC (€)</t>
  </si>
  <si>
    <t>N° componenti "default" se non comunicati</t>
  </si>
  <si>
    <t>Numero Componenti Totali*</t>
  </si>
  <si>
    <t>* se il campo è lasciato = "0", viene considerata una numerosità componenti pari a tre (3)</t>
  </si>
  <si>
    <t>- SIMULATORE CON TARIFFE IN VIGORE DA 01/01/2026 - TIPOLOGIA DOMESTICO 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</si>
</sst>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14"/>
      <color theme="1"/>
      <name val="Gill Sans MT"/>
      <family val="2"/>
    </font>
    <font>
      <b/>
      <sz val="22"/>
      <color theme="1"/>
      <name val="Gill Sans MT"/>
      <family val="2"/>
    </font>
    <font>
      <sz val="14"/>
      <color theme="1"/>
      <name val="Gill Sans MT"/>
      <family val="2"/>
    </font>
    <font>
      <sz val="11"/>
      <color theme="1"/>
      <name val="Gill Sans MT"/>
      <family val="2"/>
    </font>
    <font>
      <u/>
      <sz val="14"/>
      <color theme="1"/>
      <name val="Gill Sans MT"/>
      <family val="2"/>
    </font>
    <font>
      <u/>
      <sz val="14"/>
      <color rgb="FF00B0F0"/>
      <name val="Gill Sans MT"/>
      <family val="2"/>
    </font>
    <font>
      <b/>
      <sz val="16"/>
      <color theme="1"/>
      <name val="Gill Sans MT"/>
      <family val="2"/>
    </font>
    <font>
      <b/>
      <sz val="12"/>
      <color theme="1"/>
      <name val="Gill Sans MT"/>
      <family val="2"/>
    </font>
    <font>
      <sz val="12"/>
      <color theme="1"/>
      <name val="Gill Sans MT"/>
      <family val="2"/>
    </font>
    <font>
      <b/>
      <u/>
      <sz val="12"/>
      <color theme="1"/>
      <name val="Gill Sans MT"/>
      <family val="2"/>
    </font>
    <font>
      <u/>
      <sz val="12"/>
      <color theme="1"/>
      <name val="Gill Sans MT"/>
      <family val="2"/>
    </font>
    <font>
      <b/>
      <sz val="13"/>
      <color theme="1"/>
      <name val="Gill Sans MT"/>
      <family val="2"/>
    </font>
    <font>
      <sz val="16"/>
      <color theme="1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164" fontId="10" fillId="0" borderId="2" xfId="0" applyNumberFormat="1" applyFont="1" applyBorder="1" applyAlignment="1">
      <alignment horizontal="center" vertical="center"/>
    </xf>
    <xf numFmtId="0" fontId="0" fillId="0" borderId="19" xfId="0" applyBorder="1"/>
    <xf numFmtId="0" fontId="12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65" fontId="10" fillId="0" borderId="17" xfId="1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65" fontId="10" fillId="0" borderId="25" xfId="1" applyNumberFormat="1" applyFont="1" applyBorder="1" applyAlignment="1">
      <alignment horizontal="center" vertical="center"/>
    </xf>
    <xf numFmtId="165" fontId="10" fillId="0" borderId="26" xfId="1" applyNumberFormat="1" applyFont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65" fontId="10" fillId="0" borderId="35" xfId="1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65" fontId="10" fillId="0" borderId="24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0" fillId="0" borderId="38" xfId="0" applyBorder="1"/>
    <xf numFmtId="165" fontId="10" fillId="0" borderId="30" xfId="1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22" xfId="1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65" fontId="9" fillId="0" borderId="18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32" xfId="0" applyNumberFormat="1" applyFont="1" applyBorder="1" applyAlignment="1">
      <alignment horizontal="center" vertical="center"/>
    </xf>
    <xf numFmtId="165" fontId="9" fillId="0" borderId="33" xfId="0" applyNumberFormat="1" applyFont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99CCFF"/>
      <color rgb="FF9F3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54429</xdr:colOff>
      <xdr:row>1</xdr:row>
      <xdr:rowOff>408214</xdr:rowOff>
    </xdr:from>
    <xdr:to>
      <xdr:col>2</xdr:col>
      <xdr:colOff>1935617</xdr:colOff>
      <xdr:row>2</xdr:row>
      <xdr:rowOff>163285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F8C053A-87AD-4396-B2B8-5936917A0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751114"/>
          <a:ext cx="1881188" cy="326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301314</xdr:colOff>
      <xdr:row>1</xdr:row>
      <xdr:rowOff>54428</xdr:rowOff>
    </xdr:from>
    <xdr:to>
      <xdr:col>6</xdr:col>
      <xdr:colOff>1545143</xdr:colOff>
      <xdr:row>2</xdr:row>
      <xdr:rowOff>555987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6ED62D6-BBD9-4E7F-BE72-7A9A012CC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5314" y="397328"/>
          <a:ext cx="1236209" cy="1065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B1AF-F5A1-4A78-8B6E-02D1261E1EF7}">
  <sheetPr>
    <pageSetUpPr fitToPage="1"/>
  </sheetPr>
  <dimension ref="B1:L57"/>
  <sheetViews>
    <sheetView tabSelected="1" zoomScale="70" zoomScaleNormal="70" workbookViewId="0">
      <selection activeCell="K3" sqref="K3"/>
    </sheetView>
  </sheetViews>
  <sheetFormatPr defaultColWidth="37.88671875" defaultRowHeight="14.4" x14ac:dyDescent="0.3"/>
  <cols>
    <col min="1" max="2" width="8.5546875" customWidth="1"/>
    <col min="3" max="7" width="30" customWidth="1"/>
    <col min="8" max="9" width="8.5546875" customWidth="1"/>
    <col min="10" max="10" width="0" hidden="1" customWidth="1"/>
    <col min="12" max="12" width="42.44140625" style="45" hidden="1" customWidth="1"/>
  </cols>
  <sheetData>
    <row r="1" spans="2:12" ht="27" customHeight="1" thickBot="1" x14ac:dyDescent="0.35"/>
    <row r="2" spans="2:12" ht="45" customHeight="1" x14ac:dyDescent="0.3">
      <c r="B2" s="8"/>
      <c r="C2" s="49"/>
      <c r="D2" s="51" t="s">
        <v>4</v>
      </c>
      <c r="E2" s="51"/>
      <c r="F2" s="51"/>
      <c r="G2" s="52"/>
      <c r="H2" s="19"/>
    </row>
    <row r="3" spans="2:12" ht="44.25" customHeight="1" thickBot="1" x14ac:dyDescent="0.35">
      <c r="B3" s="11"/>
      <c r="C3" s="50"/>
      <c r="D3" s="54" t="s">
        <v>39</v>
      </c>
      <c r="E3" s="55"/>
      <c r="F3" s="55"/>
      <c r="G3" s="53"/>
      <c r="H3" s="12"/>
    </row>
    <row r="4" spans="2:12" ht="18.75" customHeight="1" x14ac:dyDescent="0.3">
      <c r="B4" s="11"/>
      <c r="D4" s="16"/>
      <c r="E4" s="16"/>
      <c r="F4" s="16"/>
      <c r="H4" s="12"/>
    </row>
    <row r="5" spans="2:12" ht="18" customHeight="1" x14ac:dyDescent="0.3">
      <c r="B5" s="11"/>
      <c r="C5" s="56" t="s">
        <v>7</v>
      </c>
      <c r="D5" s="56"/>
      <c r="E5" s="56"/>
      <c r="F5" s="56"/>
      <c r="G5" s="56"/>
      <c r="H5" s="12"/>
      <c r="J5" t="s">
        <v>0</v>
      </c>
    </row>
    <row r="6" spans="2:12" ht="18" customHeight="1" x14ac:dyDescent="0.3">
      <c r="B6" s="11"/>
      <c r="H6" s="12"/>
      <c r="J6" t="s">
        <v>1</v>
      </c>
    </row>
    <row r="7" spans="2:12" ht="45" customHeight="1" x14ac:dyDescent="0.3">
      <c r="B7" s="11"/>
      <c r="D7" s="2" t="s">
        <v>13</v>
      </c>
      <c r="E7" s="2" t="s">
        <v>37</v>
      </c>
      <c r="F7" s="2" t="s">
        <v>5</v>
      </c>
      <c r="H7" s="12"/>
      <c r="J7">
        <v>4.0000000000000001E-3</v>
      </c>
      <c r="L7" s="45" t="s">
        <v>36</v>
      </c>
    </row>
    <row r="8" spans="2:12" ht="18" customHeight="1" x14ac:dyDescent="0.3">
      <c r="B8" s="11"/>
      <c r="D8" s="1">
        <v>0</v>
      </c>
      <c r="E8" s="1">
        <v>0</v>
      </c>
      <c r="F8" s="1">
        <v>0</v>
      </c>
      <c r="H8" s="12"/>
      <c r="L8" s="45">
        <f>+IF(E8=0,3,E8)</f>
        <v>3</v>
      </c>
    </row>
    <row r="9" spans="2:12" ht="18" customHeight="1" x14ac:dyDescent="0.3">
      <c r="B9" s="11"/>
      <c r="D9" t="s">
        <v>38</v>
      </c>
      <c r="H9" s="12"/>
    </row>
    <row r="10" spans="2:12" ht="44.25" customHeight="1" x14ac:dyDescent="0.3">
      <c r="B10" s="11"/>
      <c r="D10" s="2" t="s">
        <v>30</v>
      </c>
      <c r="E10" s="2" t="s">
        <v>31</v>
      </c>
      <c r="F10" s="2" t="s">
        <v>6</v>
      </c>
      <c r="H10" s="12"/>
    </row>
    <row r="11" spans="2:12" ht="20.399999999999999" x14ac:dyDescent="0.3">
      <c r="B11" s="11"/>
      <c r="D11" s="1" t="s">
        <v>0</v>
      </c>
      <c r="E11" s="1" t="s">
        <v>0</v>
      </c>
      <c r="F11" s="1" t="s">
        <v>1</v>
      </c>
      <c r="H11" s="12"/>
    </row>
    <row r="12" spans="2:12" ht="18" customHeight="1" thickBot="1" x14ac:dyDescent="0.35">
      <c r="B12" s="13"/>
      <c r="C12" s="14"/>
      <c r="D12" s="14"/>
      <c r="E12" s="14"/>
      <c r="F12" s="14"/>
      <c r="G12" s="14"/>
      <c r="H12" s="15"/>
    </row>
    <row r="13" spans="2:12" ht="16.5" customHeight="1" thickBot="1" x14ac:dyDescent="0.35">
      <c r="B13" s="8"/>
      <c r="C13" s="9"/>
      <c r="D13" s="9"/>
      <c r="E13" s="9"/>
      <c r="F13" s="9"/>
      <c r="G13" s="9"/>
      <c r="H13" s="10"/>
    </row>
    <row r="14" spans="2:12" ht="26.25" customHeight="1" thickBot="1" x14ac:dyDescent="0.35">
      <c r="B14" s="11"/>
      <c r="D14" s="57" t="s">
        <v>15</v>
      </c>
      <c r="E14" s="58"/>
      <c r="F14" s="59"/>
      <c r="H14" s="12"/>
    </row>
    <row r="15" spans="2:12" ht="15" thickBot="1" x14ac:dyDescent="0.35">
      <c r="B15" s="11"/>
      <c r="H15" s="12"/>
    </row>
    <row r="16" spans="2:12" ht="19.2" x14ac:dyDescent="0.3">
      <c r="B16" s="11"/>
      <c r="C16" s="60" t="s">
        <v>18</v>
      </c>
      <c r="D16" s="61"/>
      <c r="E16" s="34" t="s">
        <v>19</v>
      </c>
      <c r="F16" s="34" t="s">
        <v>20</v>
      </c>
      <c r="G16" s="35" t="s">
        <v>14</v>
      </c>
      <c r="H16" s="12"/>
    </row>
    <row r="17" spans="2:8" ht="19.2" x14ac:dyDescent="0.3">
      <c r="B17" s="11"/>
      <c r="C17" s="62" t="s">
        <v>8</v>
      </c>
      <c r="D17" s="63"/>
      <c r="E17" s="6">
        <f>D8</f>
        <v>0</v>
      </c>
      <c r="F17" s="6">
        <v>21.251863</v>
      </c>
      <c r="G17" s="36">
        <f>ROUND(D8*F17,2)</f>
        <v>0</v>
      </c>
      <c r="H17" s="12"/>
    </row>
    <row r="18" spans="2:8" ht="19.2" x14ac:dyDescent="0.3">
      <c r="B18" s="11"/>
      <c r="C18" s="62" t="s">
        <v>16</v>
      </c>
      <c r="D18" s="63"/>
      <c r="E18" s="6">
        <f>IF(D11="SI",D8,0)</f>
        <v>0</v>
      </c>
      <c r="F18" s="6">
        <v>6.0058959999999999</v>
      </c>
      <c r="G18" s="36">
        <f>ROUND(IF(D11="SI",F18*D8,0),2)</f>
        <v>0</v>
      </c>
      <c r="H18" s="12"/>
    </row>
    <row r="19" spans="2:8" ht="19.5" customHeight="1" thickBot="1" x14ac:dyDescent="0.35">
      <c r="B19" s="11"/>
      <c r="C19" s="64" t="s">
        <v>17</v>
      </c>
      <c r="D19" s="65"/>
      <c r="E19" s="38">
        <f>IF(E11="SI",D8,0)</f>
        <v>0</v>
      </c>
      <c r="F19" s="6">
        <v>10.510318</v>
      </c>
      <c r="G19" s="36">
        <f>ROUND(IF(E11="SI",F19*D8,0),2)</f>
        <v>0</v>
      </c>
      <c r="H19" s="12"/>
    </row>
    <row r="20" spans="2:8" ht="27.75" customHeight="1" thickBot="1" x14ac:dyDescent="0.35">
      <c r="B20" s="11"/>
      <c r="C20" s="9"/>
      <c r="D20" s="9"/>
      <c r="E20" s="10"/>
      <c r="F20" s="37" t="s">
        <v>21</v>
      </c>
      <c r="G20" s="24">
        <f>SUM(G17:G19)</f>
        <v>0</v>
      </c>
      <c r="H20" s="12"/>
    </row>
    <row r="21" spans="2:8" ht="15" thickBot="1" x14ac:dyDescent="0.35">
      <c r="B21" s="13"/>
      <c r="C21" s="14"/>
      <c r="D21" s="14"/>
      <c r="E21" s="14"/>
      <c r="F21" s="14"/>
      <c r="G21" s="14"/>
      <c r="H21" s="15"/>
    </row>
    <row r="22" spans="2:8" ht="15" thickBot="1" x14ac:dyDescent="0.35">
      <c r="B22" s="8"/>
      <c r="C22" s="9"/>
      <c r="D22" s="9"/>
      <c r="E22" s="9"/>
      <c r="F22" s="9"/>
      <c r="G22" s="9"/>
      <c r="H22" s="10"/>
    </row>
    <row r="23" spans="2:8" ht="27" customHeight="1" thickBot="1" x14ac:dyDescent="0.35">
      <c r="B23" s="11"/>
      <c r="D23" s="57" t="s">
        <v>12</v>
      </c>
      <c r="E23" s="58"/>
      <c r="F23" s="59"/>
      <c r="H23" s="12"/>
    </row>
    <row r="24" spans="2:8" ht="22.2" thickBot="1" x14ac:dyDescent="0.35">
      <c r="B24" s="11"/>
      <c r="D24" s="4"/>
      <c r="E24" s="5"/>
      <c r="F24" s="5"/>
      <c r="H24" s="12"/>
    </row>
    <row r="25" spans="2:8" ht="24.6" x14ac:dyDescent="0.3">
      <c r="B25" s="11"/>
      <c r="C25" s="46" t="s">
        <v>8</v>
      </c>
      <c r="D25" s="47"/>
      <c r="E25" s="47"/>
      <c r="F25" s="47"/>
      <c r="G25" s="48"/>
      <c r="H25" s="12"/>
    </row>
    <row r="26" spans="2:8" ht="19.5" customHeight="1" x14ac:dyDescent="0.3">
      <c r="B26" s="11"/>
      <c r="C26" s="20" t="s">
        <v>9</v>
      </c>
      <c r="D26" s="3" t="s">
        <v>33</v>
      </c>
      <c r="E26" s="3" t="s">
        <v>34</v>
      </c>
      <c r="F26" s="3" t="s">
        <v>32</v>
      </c>
      <c r="G26" s="21" t="s">
        <v>3</v>
      </c>
      <c r="H26" s="12"/>
    </row>
    <row r="27" spans="2:8" ht="19.2" x14ac:dyDescent="0.3">
      <c r="B27" s="11"/>
      <c r="C27" s="20" t="s">
        <v>11</v>
      </c>
      <c r="D27" s="6">
        <f>IF(F8&lt;=18.25*L8,F8,18.25*L8)</f>
        <v>0</v>
      </c>
      <c r="E27" s="6">
        <f>IF(F8&lt;18.25*L8,0,IF(F8&lt;=50*L8,F8-18.25*L8,(50-18.25)*L8))</f>
        <v>0</v>
      </c>
      <c r="F27" s="6">
        <f>IF(F8&lt;50*L8,0,F8-(50*L8))</f>
        <v>0</v>
      </c>
      <c r="G27" s="66">
        <f>SUM(D29:F29)</f>
        <v>0</v>
      </c>
      <c r="H27" s="12"/>
    </row>
    <row r="28" spans="2:8" ht="19.2" x14ac:dyDescent="0.3">
      <c r="B28" s="11"/>
      <c r="C28" s="20" t="s">
        <v>35</v>
      </c>
      <c r="D28" s="6">
        <v>0.85714639999999997</v>
      </c>
      <c r="E28" s="6">
        <v>1.0714330000000001</v>
      </c>
      <c r="F28" s="6">
        <v>1.5000062000000001</v>
      </c>
      <c r="G28" s="66"/>
      <c r="H28" s="12"/>
    </row>
    <row r="29" spans="2:8" ht="27" customHeight="1" thickBot="1" x14ac:dyDescent="0.35">
      <c r="B29" s="11"/>
      <c r="C29" s="22" t="s">
        <v>14</v>
      </c>
      <c r="D29" s="23">
        <f>ROUND(+D27*D28,2)</f>
        <v>0</v>
      </c>
      <c r="E29" s="23">
        <f>ROUND(+E27*E28,2)</f>
        <v>0</v>
      </c>
      <c r="F29" s="23">
        <f>ROUND(+F27*F28,2)</f>
        <v>0</v>
      </c>
      <c r="G29" s="67"/>
      <c r="H29" s="12"/>
    </row>
    <row r="30" spans="2:8" ht="15" thickBot="1" x14ac:dyDescent="0.35">
      <c r="B30" s="11"/>
      <c r="H30" s="12"/>
    </row>
    <row r="31" spans="2:8" ht="24.6" x14ac:dyDescent="0.3">
      <c r="B31" s="11"/>
      <c r="C31" s="46" t="s">
        <v>16</v>
      </c>
      <c r="D31" s="47"/>
      <c r="E31" s="47"/>
      <c r="F31" s="47"/>
      <c r="G31" s="48"/>
      <c r="H31" s="12"/>
    </row>
    <row r="32" spans="2:8" ht="19.2" x14ac:dyDescent="0.3">
      <c r="B32" s="11"/>
      <c r="C32" s="68" t="s">
        <v>11</v>
      </c>
      <c r="D32" s="69"/>
      <c r="E32" s="70" t="s">
        <v>10</v>
      </c>
      <c r="F32" s="69"/>
      <c r="G32" s="25" t="s">
        <v>14</v>
      </c>
      <c r="H32" s="12"/>
    </row>
    <row r="33" spans="2:8" ht="25.2" thickBot="1" x14ac:dyDescent="0.35">
      <c r="B33" s="11"/>
      <c r="C33" s="71">
        <f>IF(D11="SI",F8,0)</f>
        <v>0</v>
      </c>
      <c r="D33" s="72"/>
      <c r="E33" s="73">
        <v>0.28527999999999998</v>
      </c>
      <c r="F33" s="72"/>
      <c r="G33" s="24">
        <f>ROUND(IF(D11="NO",0,+C33*E33),2)</f>
        <v>0</v>
      </c>
      <c r="H33" s="17"/>
    </row>
    <row r="34" spans="2:8" ht="15" thickBot="1" x14ac:dyDescent="0.35">
      <c r="B34" s="11"/>
      <c r="H34" s="12"/>
    </row>
    <row r="35" spans="2:8" ht="24.6" x14ac:dyDescent="0.3">
      <c r="B35" s="11"/>
      <c r="C35" s="46" t="s">
        <v>17</v>
      </c>
      <c r="D35" s="47"/>
      <c r="E35" s="47"/>
      <c r="F35" s="47"/>
      <c r="G35" s="48"/>
      <c r="H35" s="12"/>
    </row>
    <row r="36" spans="2:8" ht="19.2" x14ac:dyDescent="0.3">
      <c r="B36" s="11"/>
      <c r="C36" s="68" t="s">
        <v>11</v>
      </c>
      <c r="D36" s="69"/>
      <c r="E36" s="70" t="s">
        <v>10</v>
      </c>
      <c r="F36" s="69"/>
      <c r="G36" s="25" t="s">
        <v>14</v>
      </c>
      <c r="H36" s="12"/>
    </row>
    <row r="37" spans="2:8" ht="25.2" thickBot="1" x14ac:dyDescent="0.35">
      <c r="B37" s="11"/>
      <c r="C37" s="71">
        <f>IF(E11="SI",F8,0)</f>
        <v>0</v>
      </c>
      <c r="D37" s="72"/>
      <c r="E37" s="73">
        <v>0.49902400000000002</v>
      </c>
      <c r="F37" s="72"/>
      <c r="G37" s="24">
        <f>ROUND(IF(E11="NO",0,+C37*E37),2)</f>
        <v>0</v>
      </c>
      <c r="H37" s="12"/>
    </row>
    <row r="38" spans="2:8" ht="15" thickBot="1" x14ac:dyDescent="0.35">
      <c r="B38" s="13"/>
      <c r="C38" s="14"/>
      <c r="D38" s="14"/>
      <c r="E38" s="14"/>
      <c r="F38" s="14"/>
      <c r="G38" s="14"/>
      <c r="H38" s="15"/>
    </row>
    <row r="39" spans="2:8" ht="15" thickBot="1" x14ac:dyDescent="0.35">
      <c r="B39" s="8"/>
      <c r="C39" s="9"/>
      <c r="D39" s="9"/>
      <c r="E39" s="9"/>
      <c r="F39" s="9"/>
      <c r="G39" s="9"/>
      <c r="H39" s="10"/>
    </row>
    <row r="40" spans="2:8" ht="25.2" thickBot="1" x14ac:dyDescent="0.35">
      <c r="B40" s="11"/>
      <c r="D40" s="57" t="s">
        <v>22</v>
      </c>
      <c r="E40" s="58"/>
      <c r="F40" s="59"/>
      <c r="H40" s="12"/>
    </row>
    <row r="41" spans="2:8" ht="15" thickBot="1" x14ac:dyDescent="0.35">
      <c r="B41" s="11"/>
      <c r="H41" s="12"/>
    </row>
    <row r="42" spans="2:8" ht="19.8" thickBot="1" x14ac:dyDescent="0.35">
      <c r="B42" s="11"/>
      <c r="C42" s="15"/>
      <c r="D42" s="32" t="s">
        <v>11</v>
      </c>
      <c r="E42" s="27" t="s">
        <v>10</v>
      </c>
      <c r="F42" s="27" t="s">
        <v>14</v>
      </c>
      <c r="G42" s="28" t="s">
        <v>3</v>
      </c>
      <c r="H42" s="12"/>
    </row>
    <row r="43" spans="2:8" ht="24.75" customHeight="1" x14ac:dyDescent="0.3">
      <c r="B43" s="11"/>
      <c r="C43" s="33" t="s">
        <v>23</v>
      </c>
      <c r="D43" s="7">
        <f>F8</f>
        <v>0</v>
      </c>
      <c r="E43" s="18">
        <v>6.0000000000000001E-3</v>
      </c>
      <c r="F43" s="41">
        <f>ROUND(IF(AND($D$11="SI",$E$11="SI"),D43*E43*3,IF(AND($D$11="SI",$E$11="NO"),D43*E43*2,IF(AND($D$11="NO",$E$11="SI"),D43*E43*2,D43*E43))),2)</f>
        <v>0</v>
      </c>
      <c r="G43" s="76">
        <f>SUM(F43:F46)</f>
        <v>0</v>
      </c>
      <c r="H43" s="12"/>
    </row>
    <row r="44" spans="2:8" ht="24.75" customHeight="1" x14ac:dyDescent="0.3">
      <c r="B44" s="11"/>
      <c r="C44" s="29" t="s">
        <v>24</v>
      </c>
      <c r="D44" s="7">
        <f>F8</f>
        <v>0</v>
      </c>
      <c r="E44" s="18">
        <v>8.9999999999999993E-3</v>
      </c>
      <c r="F44" s="41">
        <f>ROUND(IF(AND($D$11="SI",$E$11="SI"),D44*E44*3,IF(AND($D$11="SI",$E$11="NO"),D44*E44*2,IF(AND($D$11="NO",$E$11="SI"),D44*E44*2,D44*E44))),2)</f>
        <v>0</v>
      </c>
      <c r="G44" s="77"/>
      <c r="H44" s="12"/>
    </row>
    <row r="45" spans="2:8" ht="24.75" customHeight="1" x14ac:dyDescent="0.3">
      <c r="B45" s="11"/>
      <c r="C45" s="29" t="s">
        <v>25</v>
      </c>
      <c r="D45" s="7">
        <f>F8</f>
        <v>0</v>
      </c>
      <c r="E45" s="7">
        <v>1.7899999999999999E-2</v>
      </c>
      <c r="F45" s="41">
        <f>ROUND(IF(AND($D$11="SI",$E$11="SI"),D45*E45*3,IF(AND($D$11="SI",$E$11="NO"),D45*E45*2,IF(AND($D$11="NO",$E$11="SI"),D45*E45*2,D45*E45))),2)</f>
        <v>0</v>
      </c>
      <c r="G45" s="77"/>
      <c r="H45" s="12"/>
    </row>
    <row r="46" spans="2:8" ht="24.75" customHeight="1" thickBot="1" x14ac:dyDescent="0.35">
      <c r="B46" s="11"/>
      <c r="C46" s="30" t="s">
        <v>26</v>
      </c>
      <c r="D46" s="26">
        <f>F8</f>
        <v>0</v>
      </c>
      <c r="E46" s="31">
        <v>0</v>
      </c>
      <c r="F46" s="41">
        <f>ROUND(IF(AND($D$11="SI",$E$11="SI"),D46*E46*3,IF(AND($D$11="SI",$E$11="NO"),D46*E46*2,IF(AND($D$11="NO",$E$11="SI"),D46*E46*2,D46*E46))),2)</f>
        <v>0</v>
      </c>
      <c r="G46" s="78"/>
      <c r="H46" s="12"/>
    </row>
    <row r="47" spans="2:8" ht="18" x14ac:dyDescent="0.3">
      <c r="B47" s="11"/>
      <c r="C47" s="79"/>
      <c r="D47" s="79"/>
      <c r="E47" s="79"/>
      <c r="F47" s="79"/>
      <c r="G47" s="79"/>
      <c r="H47" s="12"/>
    </row>
    <row r="48" spans="2:8" ht="15" thickBot="1" x14ac:dyDescent="0.35">
      <c r="B48" s="13"/>
      <c r="C48" s="14"/>
      <c r="D48" s="14"/>
      <c r="E48" s="14"/>
      <c r="F48" s="14"/>
      <c r="G48" s="14"/>
      <c r="H48" s="15"/>
    </row>
    <row r="49" spans="2:8" ht="15" thickBot="1" x14ac:dyDescent="0.35">
      <c r="B49" s="8"/>
      <c r="C49" s="9"/>
      <c r="D49" s="9"/>
      <c r="E49" s="9"/>
      <c r="F49" s="9"/>
      <c r="G49" s="9"/>
      <c r="H49" s="10"/>
    </row>
    <row r="50" spans="2:8" ht="25.2" thickBot="1" x14ac:dyDescent="0.35">
      <c r="B50" s="11"/>
      <c r="D50" s="57" t="s">
        <v>3</v>
      </c>
      <c r="E50" s="58"/>
      <c r="F50" s="59"/>
      <c r="H50" s="12"/>
    </row>
    <row r="51" spans="2:8" ht="15" thickBot="1" x14ac:dyDescent="0.35">
      <c r="B51" s="11"/>
      <c r="H51" s="12"/>
    </row>
    <row r="52" spans="2:8" ht="19.2" x14ac:dyDescent="0.3">
      <c r="B52" s="11"/>
      <c r="D52" s="80" t="s">
        <v>27</v>
      </c>
      <c r="E52" s="81"/>
      <c r="F52" s="40">
        <f>G20+G27+G33+G37+G43</f>
        <v>0</v>
      </c>
      <c r="H52" s="12"/>
    </row>
    <row r="53" spans="2:8" ht="19.2" x14ac:dyDescent="0.3">
      <c r="B53" s="11"/>
      <c r="D53" s="62" t="s">
        <v>2</v>
      </c>
      <c r="E53" s="63"/>
      <c r="F53" s="36">
        <f>IF(F11="NO",ROUND(+F52*0.1,2),ROUND(+F52*0.1,2)-ROUND(+F52*0.1,2))</f>
        <v>0</v>
      </c>
      <c r="H53" s="12"/>
    </row>
    <row r="54" spans="2:8" ht="25.2" thickBot="1" x14ac:dyDescent="0.35">
      <c r="B54" s="11"/>
      <c r="D54" s="82" t="s">
        <v>3</v>
      </c>
      <c r="E54" s="83"/>
      <c r="F54" s="44">
        <f>F53+F52</f>
        <v>0</v>
      </c>
      <c r="H54" s="12"/>
    </row>
    <row r="55" spans="2:8" ht="15" thickBot="1" x14ac:dyDescent="0.35">
      <c r="B55" s="11"/>
      <c r="H55" s="12"/>
    </row>
    <row r="56" spans="2:8" ht="19.8" thickBot="1" x14ac:dyDescent="0.35">
      <c r="B56" s="11"/>
      <c r="C56" s="74" t="s">
        <v>28</v>
      </c>
      <c r="D56" s="75"/>
      <c r="E56" s="42">
        <f>IF(D8&lt;&gt;0,F54/D8,0)</f>
        <v>0</v>
      </c>
      <c r="F56" s="43" t="s">
        <v>29</v>
      </c>
      <c r="G56" s="42">
        <f>IF(F8&lt;&gt;0,F54/F8,0)</f>
        <v>0</v>
      </c>
      <c r="H56" s="12"/>
    </row>
    <row r="57" spans="2:8" ht="15" thickBot="1" x14ac:dyDescent="0.35">
      <c r="B57" s="13"/>
      <c r="C57" s="39"/>
      <c r="D57" s="39"/>
      <c r="E57" s="14"/>
      <c r="F57" s="14"/>
      <c r="G57" s="14"/>
      <c r="H57" s="15"/>
    </row>
  </sheetData>
  <mergeCells count="31">
    <mergeCell ref="C56:D56"/>
    <mergeCell ref="G43:G46"/>
    <mergeCell ref="C47:G47"/>
    <mergeCell ref="D50:F50"/>
    <mergeCell ref="D52:E52"/>
    <mergeCell ref="D53:E53"/>
    <mergeCell ref="D54:E54"/>
    <mergeCell ref="D40:F40"/>
    <mergeCell ref="G27:G29"/>
    <mergeCell ref="C31:G31"/>
    <mergeCell ref="C32:D32"/>
    <mergeCell ref="E32:F32"/>
    <mergeCell ref="C33:D33"/>
    <mergeCell ref="E33:F33"/>
    <mergeCell ref="C35:G35"/>
    <mergeCell ref="C36:D36"/>
    <mergeCell ref="E36:F36"/>
    <mergeCell ref="C37:D37"/>
    <mergeCell ref="E37:F37"/>
    <mergeCell ref="C25:G25"/>
    <mergeCell ref="C2:C3"/>
    <mergeCell ref="D2:F2"/>
    <mergeCell ref="G2:G3"/>
    <mergeCell ref="D3:F3"/>
    <mergeCell ref="C5:G5"/>
    <mergeCell ref="D14:F14"/>
    <mergeCell ref="C16:D16"/>
    <mergeCell ref="C17:D17"/>
    <mergeCell ref="C18:D18"/>
    <mergeCell ref="C19:D19"/>
    <mergeCell ref="D23:F23"/>
  </mergeCells>
  <dataValidations count="1">
    <dataValidation type="list" allowBlank="1" showInputMessage="1" showErrorMessage="1" sqref="D11:F11" xr:uid="{4267C9CB-C768-457E-B227-AB2E8755A77C}">
      <formula1>$J$5:$J$6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SIM_RES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Umberto</dc:creator>
  <cp:lastModifiedBy>Lorenzo Ciriello</cp:lastModifiedBy>
  <cp:lastPrinted>2024-10-15T10:14:34Z</cp:lastPrinted>
  <dcterms:created xsi:type="dcterms:W3CDTF">2022-12-06T15:37:47Z</dcterms:created>
  <dcterms:modified xsi:type="dcterms:W3CDTF">2026-01-07T14:11:30Z</dcterms:modified>
</cp:coreProperties>
</file>