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gano\Desktop\LAVORI VARI\UTILITEAM\2026\SIMULATORI\"/>
    </mc:Choice>
  </mc:AlternateContent>
  <xr:revisionPtr revIDLastSave="0" documentId="13_ncr:1_{2046AF29-7E9F-4164-AF67-3B60C81F8D0B}" xr6:coauthVersionLast="47" xr6:coauthVersionMax="47" xr10:uidLastSave="{00000000-0000-0000-0000-000000000000}"/>
  <bookViews>
    <workbookView xWindow="28680" yWindow="-120" windowWidth="29040" windowHeight="15720" xr2:uid="{B56FFF3D-F63C-421A-98D1-986A83E63895}"/>
  </bookViews>
  <sheets>
    <sheet name="SIM_NRES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6" i="1" l="1"/>
  <c r="E56" i="1"/>
  <c r="F46" i="1"/>
  <c r="D46" i="1"/>
  <c r="D45" i="1"/>
  <c r="F45" i="1" s="1"/>
  <c r="D44" i="1"/>
  <c r="F44" i="1" s="1"/>
  <c r="D43" i="1"/>
  <c r="F43" i="1" s="1"/>
  <c r="C37" i="1"/>
  <c r="G37" i="1" s="1"/>
  <c r="C33" i="1"/>
  <c r="G33" i="1" s="1"/>
  <c r="F27" i="1"/>
  <c r="F29" i="1" s="1"/>
  <c r="E27" i="1"/>
  <c r="E29" i="1" s="1"/>
  <c r="G20" i="1"/>
  <c r="G19" i="1"/>
  <c r="E19" i="1"/>
  <c r="G18" i="1"/>
  <c r="E18" i="1"/>
  <c r="G17" i="1"/>
  <c r="E17" i="1"/>
  <c r="G27" i="1" l="1"/>
  <c r="F52" i="1" s="1"/>
  <c r="F53" i="1" s="1"/>
  <c r="F54" i="1" s="1"/>
  <c r="G43" i="1"/>
</calcChain>
</file>

<file path=xl/sharedStrings.xml><?xml version="1.0" encoding="utf-8"?>
<sst xmlns="http://schemas.openxmlformats.org/spreadsheetml/2006/main" count="54" uniqueCount="35">
  <si>
    <t>SERVIZIO IDRICO INTEGRATO</t>
  </si>
  <si>
    <t>- SIMULATORE CON TARIFFE IN VIGORE DA 01/01/2026 - TIPOLOGIA DOMESTICO NON RESIDENTE</t>
  </si>
  <si>
    <t>SI</t>
  </si>
  <si>
    <r>
      <t>Inserire i dati richiesti</t>
    </r>
    <r>
      <rPr>
        <u/>
        <sz val="14"/>
        <color rgb="FF00B0F0"/>
        <rFont val="Gill Sans MT"/>
        <family val="2"/>
      </rPr>
      <t xml:space="preserve"> </t>
    </r>
    <r>
      <rPr>
        <u/>
        <sz val="14"/>
        <color theme="1"/>
        <rFont val="Gill Sans MT"/>
        <family val="2"/>
      </rPr>
      <t xml:space="preserve">e indicare se l'utenza è servita da Fognatura e/o Depurazione nei campi evidenziati in </t>
    </r>
    <r>
      <rPr>
        <u/>
        <sz val="14"/>
        <color rgb="FF00B0F0"/>
        <rFont val="Gill Sans MT"/>
        <family val="2"/>
      </rPr>
      <t>azzurro</t>
    </r>
  </si>
  <si>
    <t>NO</t>
  </si>
  <si>
    <t>Numero Unità Immobiliari Utenza</t>
  </si>
  <si>
    <t>Consumo Annuo in Metri Cubi</t>
  </si>
  <si>
    <t>Servizio Fognatura       ( SI / NO )</t>
  </si>
  <si>
    <t>Servizio Depurazione   ( SI / NO )</t>
  </si>
  <si>
    <t>Utenza del comune di Livigno ( SI / NO )</t>
  </si>
  <si>
    <t>QUOTA FISSA</t>
  </si>
  <si>
    <t>SERVIZIO</t>
  </si>
  <si>
    <t>NUMERO UNITA'</t>
  </si>
  <si>
    <t>TARIFFA</t>
  </si>
  <si>
    <t>IMPORTO (€)</t>
  </si>
  <si>
    <t>ACQUEDOTTO</t>
  </si>
  <si>
    <t>FOGNATURA</t>
  </si>
  <si>
    <t>DEPURAZIONE</t>
  </si>
  <si>
    <t>TOTALE QUOTE FISSE</t>
  </si>
  <si>
    <t>QUOTA VARIABILE</t>
  </si>
  <si>
    <t>SCAGLIONI</t>
  </si>
  <si>
    <t>da 0 a 150 mc/anno</t>
  </si>
  <si>
    <t>oltre 150 mc/anno</t>
  </si>
  <si>
    <t>TOTALE</t>
  </si>
  <si>
    <t>METRI CUBI</t>
  </si>
  <si>
    <t>TARIFFA AL MC</t>
  </si>
  <si>
    <t>ONERI DI PEREQUAZIONE</t>
  </si>
  <si>
    <t>UI 1</t>
  </si>
  <si>
    <t>UI 2</t>
  </si>
  <si>
    <t>UI 3</t>
  </si>
  <si>
    <t>UI 4</t>
  </si>
  <si>
    <t>TOTALE IMPONIBILE</t>
  </si>
  <si>
    <t>IVA 10%</t>
  </si>
  <si>
    <t>COSTO MEDIO UNITA' IMMOBILIARE</t>
  </si>
  <si>
    <t>COSTO MEDIO AL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</si>
</sst>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2"/>
      <color theme="1"/>
      <name val="Gill Sans MT"/>
      <family val="2"/>
    </font>
    <font>
      <b/>
      <sz val="14"/>
      <color theme="1"/>
      <name val="Gill Sans MT"/>
      <family val="2"/>
    </font>
    <font>
      <u/>
      <sz val="14"/>
      <color theme="1"/>
      <name val="Gill Sans MT"/>
      <family val="2"/>
    </font>
    <font>
      <u/>
      <sz val="14"/>
      <color rgb="FF00B0F0"/>
      <name val="Gill Sans MT"/>
      <family val="2"/>
    </font>
    <font>
      <b/>
      <sz val="16"/>
      <color theme="1"/>
      <name val="Century Gothic"/>
      <family val="2"/>
    </font>
    <font>
      <b/>
      <sz val="16"/>
      <color theme="1"/>
      <name val="Gill Sans MT"/>
      <family val="2"/>
    </font>
    <font>
      <sz val="16"/>
      <color theme="1"/>
      <name val="Gill Sans MT"/>
      <family val="2"/>
    </font>
    <font>
      <b/>
      <u/>
      <sz val="12"/>
      <color theme="1"/>
      <name val="Gill Sans MT"/>
      <family val="2"/>
    </font>
    <font>
      <u/>
      <sz val="12"/>
      <color theme="1"/>
      <name val="Gill Sans MT"/>
      <family val="2"/>
    </font>
    <font>
      <b/>
      <sz val="12"/>
      <color theme="1"/>
      <name val="Gill Sans MT"/>
      <family val="2"/>
    </font>
    <font>
      <sz val="12"/>
      <color theme="1"/>
      <name val="Gill Sans MT"/>
      <family val="2"/>
    </font>
    <font>
      <b/>
      <sz val="13"/>
      <color theme="1"/>
      <name val="Gill Sans MT"/>
      <family val="2"/>
    </font>
    <font>
      <sz val="14"/>
      <color theme="1"/>
      <name val="Gill Sans MT"/>
      <family val="2"/>
    </font>
    <font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64" fontId="11" fillId="0" borderId="36" xfId="1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165" fontId="11" fillId="0" borderId="31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164" fontId="11" fillId="0" borderId="30" xfId="1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11" fillId="0" borderId="29" xfId="1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65" fontId="11" fillId="0" borderId="32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4" fontId="15" fillId="0" borderId="17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64" fontId="11" fillId="0" borderId="21" xfId="1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0" fillId="0" borderId="43" xfId="0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54429</xdr:colOff>
      <xdr:row>1</xdr:row>
      <xdr:rowOff>408214</xdr:rowOff>
    </xdr:from>
    <xdr:to>
      <xdr:col>2</xdr:col>
      <xdr:colOff>1935617</xdr:colOff>
      <xdr:row>2</xdr:row>
      <xdr:rowOff>163285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81E03EA-B2ED-45AB-9A10-0943FAFB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836839"/>
          <a:ext cx="1881188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54429</xdr:colOff>
      <xdr:row>1</xdr:row>
      <xdr:rowOff>408214</xdr:rowOff>
    </xdr:from>
    <xdr:to>
      <xdr:col>2</xdr:col>
      <xdr:colOff>1935617</xdr:colOff>
      <xdr:row>2</xdr:row>
      <xdr:rowOff>163285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F490E57-2516-430A-A2A3-540BD05C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836839"/>
          <a:ext cx="1881188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54429</xdr:colOff>
      <xdr:row>1</xdr:row>
      <xdr:rowOff>408214</xdr:rowOff>
    </xdr:from>
    <xdr:to>
      <xdr:col>2</xdr:col>
      <xdr:colOff>1935617</xdr:colOff>
      <xdr:row>2</xdr:row>
      <xdr:rowOff>163285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878D3EE4-8E40-45F7-8F76-D62A310B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836839"/>
          <a:ext cx="1881188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54429</xdr:colOff>
      <xdr:row>1</xdr:row>
      <xdr:rowOff>408214</xdr:rowOff>
    </xdr:from>
    <xdr:to>
      <xdr:col>2</xdr:col>
      <xdr:colOff>1935617</xdr:colOff>
      <xdr:row>2</xdr:row>
      <xdr:rowOff>163285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D5C9ACA-B26D-49F8-B1DF-677BBD72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836839"/>
          <a:ext cx="1881188" cy="326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382957</xdr:colOff>
      <xdr:row>1</xdr:row>
      <xdr:rowOff>54428</xdr:rowOff>
    </xdr:from>
    <xdr:to>
      <xdr:col>6</xdr:col>
      <xdr:colOff>1619166</xdr:colOff>
      <xdr:row>2</xdr:row>
      <xdr:rowOff>555170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A0DF0953-1ECC-428D-BBE4-1547A0E6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6957" y="489857"/>
          <a:ext cx="1236209" cy="1072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E8BE-87C2-49E6-95EF-47AA450B4C48}">
  <dimension ref="B1:K57"/>
  <sheetViews>
    <sheetView tabSelected="1" zoomScale="70" zoomScaleNormal="70" workbookViewId="0">
      <selection activeCell="G10" sqref="G10"/>
    </sheetView>
  </sheetViews>
  <sheetFormatPr defaultRowHeight="15" x14ac:dyDescent="0.25"/>
  <cols>
    <col min="1" max="2" width="8.5703125" customWidth="1"/>
    <col min="3" max="7" width="30" customWidth="1"/>
    <col min="8" max="9" width="8.5703125" customWidth="1"/>
    <col min="11" max="11" width="0" hidden="1" customWidth="1"/>
  </cols>
  <sheetData>
    <row r="1" spans="2:11" ht="33.75" customHeight="1" thickBot="1" x14ac:dyDescent="0.3"/>
    <row r="2" spans="2:11" ht="45" customHeight="1" x14ac:dyDescent="0.25">
      <c r="B2" s="1"/>
      <c r="C2" s="2"/>
      <c r="D2" s="3" t="s">
        <v>0</v>
      </c>
      <c r="E2" s="3"/>
      <c r="F2" s="3"/>
      <c r="G2" s="4"/>
      <c r="H2" s="5"/>
    </row>
    <row r="3" spans="2:11" ht="45" customHeight="1" thickBot="1" x14ac:dyDescent="0.3">
      <c r="B3" s="6"/>
      <c r="C3" s="7"/>
      <c r="D3" s="8" t="s">
        <v>1</v>
      </c>
      <c r="E3" s="9"/>
      <c r="F3" s="9"/>
      <c r="G3" s="10"/>
      <c r="H3" s="11"/>
    </row>
    <row r="4" spans="2:11" ht="18.75" customHeight="1" x14ac:dyDescent="0.25">
      <c r="B4" s="6"/>
      <c r="D4" s="12"/>
      <c r="E4" s="12"/>
      <c r="F4" s="12"/>
      <c r="H4" s="11"/>
      <c r="K4" t="s">
        <v>2</v>
      </c>
    </row>
    <row r="5" spans="2:11" ht="18.75" customHeight="1" x14ac:dyDescent="0.25">
      <c r="B5" s="6"/>
      <c r="C5" s="13" t="s">
        <v>3</v>
      </c>
      <c r="D5" s="13"/>
      <c r="E5" s="13"/>
      <c r="F5" s="13"/>
      <c r="G5" s="13"/>
      <c r="H5" s="11"/>
      <c r="K5" t="s">
        <v>4</v>
      </c>
    </row>
    <row r="6" spans="2:11" ht="18" customHeight="1" x14ac:dyDescent="0.25">
      <c r="B6" s="6"/>
      <c r="H6" s="11"/>
      <c r="K6">
        <v>4.0000000000000001E-3</v>
      </c>
    </row>
    <row r="7" spans="2:11" ht="45" customHeight="1" x14ac:dyDescent="0.25">
      <c r="B7" s="6"/>
      <c r="D7" s="14" t="s">
        <v>5</v>
      </c>
      <c r="E7" s="15"/>
      <c r="F7" s="16" t="s">
        <v>6</v>
      </c>
      <c r="H7" s="11"/>
    </row>
    <row r="8" spans="2:11" ht="17.25" customHeight="1" x14ac:dyDescent="0.25">
      <c r="B8" s="6"/>
      <c r="D8" s="17">
        <v>0</v>
      </c>
      <c r="E8" s="18"/>
      <c r="F8" s="19">
        <v>0</v>
      </c>
      <c r="H8" s="11"/>
    </row>
    <row r="9" spans="2:11" ht="18.75" customHeight="1" x14ac:dyDescent="0.25">
      <c r="B9" s="6"/>
      <c r="H9" s="11"/>
    </row>
    <row r="10" spans="2:11" ht="44.25" customHeight="1" x14ac:dyDescent="0.25">
      <c r="B10" s="6"/>
      <c r="D10" s="14" t="s">
        <v>7</v>
      </c>
      <c r="E10" s="14" t="s">
        <v>8</v>
      </c>
      <c r="F10" s="14" t="s">
        <v>9</v>
      </c>
      <c r="H10" s="11"/>
    </row>
    <row r="11" spans="2:11" ht="18" customHeight="1" x14ac:dyDescent="0.25">
      <c r="B11" s="6"/>
      <c r="D11" s="17" t="s">
        <v>2</v>
      </c>
      <c r="E11" s="17" t="s">
        <v>2</v>
      </c>
      <c r="F11" s="17" t="s">
        <v>4</v>
      </c>
      <c r="H11" s="11"/>
    </row>
    <row r="12" spans="2:11" ht="18" customHeight="1" thickBot="1" x14ac:dyDescent="0.3">
      <c r="B12" s="20"/>
      <c r="C12" s="21"/>
      <c r="D12" s="21"/>
      <c r="E12" s="21"/>
      <c r="F12" s="21"/>
      <c r="G12" s="21"/>
      <c r="H12" s="22"/>
    </row>
    <row r="13" spans="2:11" ht="18" customHeight="1" thickBot="1" x14ac:dyDescent="0.3">
      <c r="B13" s="1"/>
      <c r="C13" s="23"/>
      <c r="D13" s="23"/>
      <c r="E13" s="23"/>
      <c r="F13" s="23"/>
      <c r="G13" s="23"/>
      <c r="H13" s="24"/>
    </row>
    <row r="14" spans="2:11" ht="26.25" customHeight="1" thickBot="1" x14ac:dyDescent="0.3">
      <c r="B14" s="6"/>
      <c r="D14" s="25" t="s">
        <v>10</v>
      </c>
      <c r="E14" s="26"/>
      <c r="F14" s="27"/>
      <c r="H14" s="11"/>
    </row>
    <row r="15" spans="2:11" ht="18.75" customHeight="1" thickBot="1" x14ac:dyDescent="0.3">
      <c r="B15" s="6"/>
      <c r="H15" s="11"/>
    </row>
    <row r="16" spans="2:11" ht="18" customHeight="1" x14ac:dyDescent="0.25">
      <c r="B16" s="6"/>
      <c r="C16" s="28" t="s">
        <v>11</v>
      </c>
      <c r="D16" s="29"/>
      <c r="E16" s="30" t="s">
        <v>12</v>
      </c>
      <c r="F16" s="30" t="s">
        <v>13</v>
      </c>
      <c r="G16" s="31" t="s">
        <v>14</v>
      </c>
      <c r="H16" s="11"/>
    </row>
    <row r="17" spans="2:8" ht="18" customHeight="1" x14ac:dyDescent="0.25">
      <c r="B17" s="6"/>
      <c r="C17" s="32" t="s">
        <v>15</v>
      </c>
      <c r="D17" s="33"/>
      <c r="E17" s="34">
        <f>D8</f>
        <v>0</v>
      </c>
      <c r="F17" s="34">
        <v>66.791568999999996</v>
      </c>
      <c r="G17" s="35">
        <f>ROUND(D8*F17,2)</f>
        <v>0</v>
      </c>
      <c r="H17" s="11"/>
    </row>
    <row r="18" spans="2:8" ht="18" customHeight="1" x14ac:dyDescent="0.25">
      <c r="B18" s="6"/>
      <c r="C18" s="32" t="s">
        <v>16</v>
      </c>
      <c r="D18" s="33"/>
      <c r="E18" s="34">
        <f>IF(D11="SI",D8,0)</f>
        <v>0</v>
      </c>
      <c r="F18" s="34">
        <v>6.0058959999999999</v>
      </c>
      <c r="G18" s="35">
        <f>ROUND(IF(D11="SI",F18*D8,0),2)</f>
        <v>0</v>
      </c>
      <c r="H18" s="11"/>
    </row>
    <row r="19" spans="2:8" ht="18" customHeight="1" thickBot="1" x14ac:dyDescent="0.3">
      <c r="B19" s="6"/>
      <c r="C19" s="36" t="s">
        <v>17</v>
      </c>
      <c r="D19" s="37"/>
      <c r="E19" s="38">
        <f>IF(E11="SI",D8,0)</f>
        <v>0</v>
      </c>
      <c r="F19" s="34">
        <v>10.510318</v>
      </c>
      <c r="G19" s="35">
        <f>ROUND(IF(E11="SI",F19*D8,0),2)</f>
        <v>0</v>
      </c>
      <c r="H19" s="11"/>
    </row>
    <row r="20" spans="2:8" ht="26.25" customHeight="1" thickBot="1" x14ac:dyDescent="0.3">
      <c r="B20" s="6"/>
      <c r="C20" s="23"/>
      <c r="D20" s="23"/>
      <c r="E20" s="24"/>
      <c r="F20" s="39" t="s">
        <v>18</v>
      </c>
      <c r="G20" s="40">
        <f>SUM(G17:G19)</f>
        <v>0</v>
      </c>
      <c r="H20" s="11"/>
    </row>
    <row r="21" spans="2:8" ht="18" customHeight="1" thickBot="1" x14ac:dyDescent="0.3">
      <c r="B21" s="20"/>
      <c r="C21" s="21"/>
      <c r="D21" s="21"/>
      <c r="E21" s="21"/>
      <c r="F21" s="21"/>
      <c r="G21" s="21"/>
      <c r="H21" s="22"/>
    </row>
    <row r="22" spans="2:8" ht="18" customHeight="1" thickBot="1" x14ac:dyDescent="0.3">
      <c r="B22" s="1"/>
      <c r="C22" s="23"/>
      <c r="D22" s="23"/>
      <c r="E22" s="23"/>
      <c r="F22" s="23"/>
      <c r="G22" s="23"/>
      <c r="H22" s="24"/>
    </row>
    <row r="23" spans="2:8" ht="26.25" customHeight="1" thickBot="1" x14ac:dyDescent="0.3">
      <c r="B23" s="6"/>
      <c r="D23" s="25" t="s">
        <v>19</v>
      </c>
      <c r="E23" s="26"/>
      <c r="F23" s="27"/>
      <c r="H23" s="11"/>
    </row>
    <row r="24" spans="2:8" ht="18" customHeight="1" thickBot="1" x14ac:dyDescent="0.3">
      <c r="B24" s="6"/>
      <c r="D24" s="41"/>
      <c r="E24" s="42"/>
      <c r="F24" s="42"/>
      <c r="H24" s="11"/>
    </row>
    <row r="25" spans="2:8" ht="22.5" customHeight="1" x14ac:dyDescent="0.25">
      <c r="B25" s="6"/>
      <c r="C25" s="43" t="s">
        <v>15</v>
      </c>
      <c r="D25" s="44"/>
      <c r="E25" s="44"/>
      <c r="F25" s="44"/>
      <c r="G25" s="45"/>
      <c r="H25" s="11"/>
    </row>
    <row r="26" spans="2:8" ht="18" customHeight="1" x14ac:dyDescent="0.25">
      <c r="B26" s="6"/>
      <c r="C26" s="46" t="s">
        <v>20</v>
      </c>
      <c r="D26" s="47"/>
      <c r="E26" s="48" t="s">
        <v>21</v>
      </c>
      <c r="F26" s="48" t="s">
        <v>22</v>
      </c>
      <c r="G26" s="49" t="s">
        <v>23</v>
      </c>
      <c r="H26" s="11"/>
    </row>
    <row r="27" spans="2:8" ht="18" customHeight="1" x14ac:dyDescent="0.25">
      <c r="B27" s="6"/>
      <c r="C27" s="46" t="s">
        <v>24</v>
      </c>
      <c r="D27" s="47"/>
      <c r="E27" s="34">
        <f>IF(F8&lt;=150*D8,F8,150*D8)</f>
        <v>0</v>
      </c>
      <c r="F27" s="34">
        <f>IF(F8&lt;150*D8,0,F8-(150*D8))</f>
        <v>0</v>
      </c>
      <c r="G27" s="50">
        <f>SUM(E29:F29)</f>
        <v>0</v>
      </c>
      <c r="H27" s="11"/>
    </row>
    <row r="28" spans="2:8" ht="18" customHeight="1" x14ac:dyDescent="0.25">
      <c r="B28" s="6"/>
      <c r="C28" s="46" t="s">
        <v>25</v>
      </c>
      <c r="D28" s="47"/>
      <c r="E28" s="34">
        <v>1.525444</v>
      </c>
      <c r="F28" s="34">
        <v>2.1356215999999999</v>
      </c>
      <c r="G28" s="50"/>
      <c r="H28" s="11"/>
    </row>
    <row r="29" spans="2:8" ht="18" customHeight="1" thickBot="1" x14ac:dyDescent="0.3">
      <c r="B29" s="6"/>
      <c r="C29" s="51" t="s">
        <v>14</v>
      </c>
      <c r="D29" s="52"/>
      <c r="E29" s="53">
        <f>ROUND(+E27*E28,2)</f>
        <v>0</v>
      </c>
      <c r="F29" s="53">
        <f>ROUND(+F27*F28,2)</f>
        <v>0</v>
      </c>
      <c r="G29" s="54"/>
      <c r="H29" s="11"/>
    </row>
    <row r="30" spans="2:8" ht="18" customHeight="1" thickBot="1" x14ac:dyDescent="0.3">
      <c r="B30" s="6"/>
      <c r="H30" s="11"/>
    </row>
    <row r="31" spans="2:8" ht="22.5" customHeight="1" x14ac:dyDescent="0.25">
      <c r="B31" s="6"/>
      <c r="C31" s="43" t="s">
        <v>16</v>
      </c>
      <c r="D31" s="44"/>
      <c r="E31" s="44"/>
      <c r="F31" s="44"/>
      <c r="G31" s="45"/>
      <c r="H31" s="11"/>
    </row>
    <row r="32" spans="2:8" ht="18" customHeight="1" x14ac:dyDescent="0.25">
      <c r="B32" s="6"/>
      <c r="C32" s="55" t="s">
        <v>24</v>
      </c>
      <c r="D32" s="56"/>
      <c r="E32" s="57" t="s">
        <v>25</v>
      </c>
      <c r="F32" s="56"/>
      <c r="G32" s="58" t="s">
        <v>14</v>
      </c>
      <c r="H32" s="11"/>
    </row>
    <row r="33" spans="2:8" ht="26.25" customHeight="1" thickBot="1" x14ac:dyDescent="0.3">
      <c r="B33" s="6"/>
      <c r="C33" s="59">
        <f>IF(D11="SI",F8,0)</f>
        <v>0</v>
      </c>
      <c r="D33" s="60"/>
      <c r="E33" s="61">
        <v>0.167799</v>
      </c>
      <c r="F33" s="60"/>
      <c r="G33" s="40">
        <f>ROUND(IF(D11="NO",0,+C33*E33),2)</f>
        <v>0</v>
      </c>
      <c r="H33" s="62"/>
    </row>
    <row r="34" spans="2:8" ht="18.75" customHeight="1" thickBot="1" x14ac:dyDescent="0.3">
      <c r="B34" s="6"/>
      <c r="H34" s="11"/>
    </row>
    <row r="35" spans="2:8" ht="22.5" customHeight="1" x14ac:dyDescent="0.25">
      <c r="B35" s="6"/>
      <c r="C35" s="43" t="s">
        <v>17</v>
      </c>
      <c r="D35" s="44"/>
      <c r="E35" s="44"/>
      <c r="F35" s="44"/>
      <c r="G35" s="45"/>
      <c r="H35" s="11"/>
    </row>
    <row r="36" spans="2:8" ht="18.75" customHeight="1" x14ac:dyDescent="0.25">
      <c r="B36" s="6"/>
      <c r="C36" s="55" t="s">
        <v>24</v>
      </c>
      <c r="D36" s="56"/>
      <c r="E36" s="57" t="s">
        <v>25</v>
      </c>
      <c r="F36" s="56"/>
      <c r="G36" s="58" t="s">
        <v>14</v>
      </c>
      <c r="H36" s="11"/>
    </row>
    <row r="37" spans="2:8" ht="26.25" customHeight="1" thickBot="1" x14ac:dyDescent="0.3">
      <c r="B37" s="6"/>
      <c r="C37" s="59">
        <f>IF(E11="SI",F8,0)</f>
        <v>0</v>
      </c>
      <c r="D37" s="60"/>
      <c r="E37" s="61">
        <v>0.47288799999999998</v>
      </c>
      <c r="F37" s="60"/>
      <c r="G37" s="40">
        <f>ROUND(IF(E11="NO",0,+C37*E37),2)</f>
        <v>0</v>
      </c>
      <c r="H37" s="11"/>
    </row>
    <row r="38" spans="2:8" ht="18" customHeight="1" thickBot="1" x14ac:dyDescent="0.3">
      <c r="B38" s="20"/>
      <c r="C38" s="21"/>
      <c r="D38" s="21"/>
      <c r="E38" s="21"/>
      <c r="F38" s="21"/>
      <c r="G38" s="21"/>
      <c r="H38" s="22"/>
    </row>
    <row r="39" spans="2:8" ht="18" customHeight="1" thickBot="1" x14ac:dyDescent="0.3">
      <c r="B39" s="1"/>
      <c r="C39" s="23"/>
      <c r="D39" s="23"/>
      <c r="E39" s="23"/>
      <c r="F39" s="23"/>
      <c r="G39" s="23"/>
      <c r="H39" s="24"/>
    </row>
    <row r="40" spans="2:8" ht="26.25" customHeight="1" thickBot="1" x14ac:dyDescent="0.3">
      <c r="B40" s="6"/>
      <c r="D40" s="25" t="s">
        <v>26</v>
      </c>
      <c r="E40" s="26"/>
      <c r="F40" s="27"/>
      <c r="H40" s="11"/>
    </row>
    <row r="41" spans="2:8" ht="18" customHeight="1" thickBot="1" x14ac:dyDescent="0.3">
      <c r="B41" s="6"/>
      <c r="H41" s="11"/>
    </row>
    <row r="42" spans="2:8" ht="18" customHeight="1" thickBot="1" x14ac:dyDescent="0.3">
      <c r="B42" s="6"/>
      <c r="C42" s="22"/>
      <c r="D42" s="63" t="s">
        <v>24</v>
      </c>
      <c r="E42" s="64" t="s">
        <v>25</v>
      </c>
      <c r="F42" s="64" t="s">
        <v>14</v>
      </c>
      <c r="G42" s="65" t="s">
        <v>23</v>
      </c>
      <c r="H42" s="11"/>
    </row>
    <row r="43" spans="2:8" ht="18" customHeight="1" x14ac:dyDescent="0.25">
      <c r="B43" s="6"/>
      <c r="C43" s="66" t="s">
        <v>27</v>
      </c>
      <c r="D43" s="67">
        <f>F8</f>
        <v>0</v>
      </c>
      <c r="E43" s="68">
        <v>6.0000000000000001E-3</v>
      </c>
      <c r="F43" s="69">
        <f>ROUND(IF(AND($D$11="SI",$E$11="SI"),D43*E43*3,IF(AND($D$11="SI",$E$11="NO"),D43*E43*2,IF(AND($D$11="NO",$E$11="SI"),D43*E43*2,D43*E43))),2)</f>
        <v>0</v>
      </c>
      <c r="G43" s="70">
        <f>SUM(F43:F46)</f>
        <v>0</v>
      </c>
      <c r="H43" s="11"/>
    </row>
    <row r="44" spans="2:8" ht="18" customHeight="1" x14ac:dyDescent="0.25">
      <c r="B44" s="6"/>
      <c r="C44" s="71" t="s">
        <v>28</v>
      </c>
      <c r="D44" s="67">
        <f>F8</f>
        <v>0</v>
      </c>
      <c r="E44" s="68">
        <v>8.9999999999999993E-3</v>
      </c>
      <c r="F44" s="69">
        <f>ROUND(IF(AND($D$11="SI",$E$11="SI"),D44*E44*3,IF(AND($D$11="SI",$E$11="NO"),D44*E44*2,IF(AND($D$11="NO",$E$11="SI"),D44*E44*2,D44*E44))),2)</f>
        <v>0</v>
      </c>
      <c r="G44" s="72"/>
      <c r="H44" s="11"/>
    </row>
    <row r="45" spans="2:8" ht="18" customHeight="1" x14ac:dyDescent="0.25">
      <c r="B45" s="6"/>
      <c r="C45" s="71" t="s">
        <v>29</v>
      </c>
      <c r="D45" s="67">
        <f>F8</f>
        <v>0</v>
      </c>
      <c r="E45" s="67">
        <v>1.7899999999999999E-2</v>
      </c>
      <c r="F45" s="69">
        <f>ROUND(IF(AND($D$11="SI",$E$11="SI"),D45*E45*3,IF(AND($D$11="SI",$E$11="NO"),D45*E45*2,IF(AND($D$11="NO",$E$11="SI"),D45*E45*2,D45*E45))),2)</f>
        <v>0</v>
      </c>
      <c r="G45" s="72"/>
      <c r="H45" s="11"/>
    </row>
    <row r="46" spans="2:8" ht="18" customHeight="1" thickBot="1" x14ac:dyDescent="0.3">
      <c r="B46" s="6"/>
      <c r="C46" s="73" t="s">
        <v>30</v>
      </c>
      <c r="D46" s="74">
        <f>F8</f>
        <v>0</v>
      </c>
      <c r="E46" s="75">
        <v>0</v>
      </c>
      <c r="F46" s="69">
        <f>ROUND(IF(AND($D$11="SI",$E$11="SI"),D46*E46*3,IF(AND($D$11="SI",$E$11="NO"),D46*E46*2,IF(AND($D$11="NO",$E$11="SI"),D46*E46*2,D46*E46))),2)</f>
        <v>0</v>
      </c>
      <c r="G46" s="76"/>
      <c r="H46" s="11"/>
    </row>
    <row r="47" spans="2:8" ht="17.25" x14ac:dyDescent="0.25">
      <c r="B47" s="6"/>
      <c r="C47" s="77"/>
      <c r="D47" s="77"/>
      <c r="E47" s="77"/>
      <c r="F47" s="77"/>
      <c r="G47" s="77"/>
      <c r="H47" s="11"/>
    </row>
    <row r="48" spans="2:8" ht="18" customHeight="1" thickBot="1" x14ac:dyDescent="0.3">
      <c r="B48" s="20"/>
      <c r="C48" s="21"/>
      <c r="D48" s="21"/>
      <c r="E48" s="21"/>
      <c r="F48" s="21"/>
      <c r="G48" s="21"/>
      <c r="H48" s="22"/>
    </row>
    <row r="49" spans="2:8" ht="18" customHeight="1" thickBot="1" x14ac:dyDescent="0.3">
      <c r="B49" s="1"/>
      <c r="C49" s="23"/>
      <c r="D49" s="23"/>
      <c r="E49" s="23"/>
      <c r="F49" s="23"/>
      <c r="G49" s="23"/>
      <c r="H49" s="24"/>
    </row>
    <row r="50" spans="2:8" ht="26.25" customHeight="1" thickBot="1" x14ac:dyDescent="0.3">
      <c r="B50" s="6"/>
      <c r="D50" s="25" t="s">
        <v>23</v>
      </c>
      <c r="E50" s="26"/>
      <c r="F50" s="27"/>
      <c r="H50" s="11"/>
    </row>
    <row r="51" spans="2:8" ht="18" customHeight="1" thickBot="1" x14ac:dyDescent="0.3">
      <c r="B51" s="6"/>
      <c r="H51" s="11"/>
    </row>
    <row r="52" spans="2:8" ht="18.75" customHeight="1" x14ac:dyDescent="0.25">
      <c r="B52" s="6"/>
      <c r="D52" s="78" t="s">
        <v>31</v>
      </c>
      <c r="E52" s="79"/>
      <c r="F52" s="80">
        <f>G20+G27+G33+G37+G43</f>
        <v>0</v>
      </c>
      <c r="H52" s="11"/>
    </row>
    <row r="53" spans="2:8" ht="18.75" customHeight="1" x14ac:dyDescent="0.25">
      <c r="B53" s="6"/>
      <c r="D53" s="32" t="s">
        <v>32</v>
      </c>
      <c r="E53" s="33"/>
      <c r="F53" s="35">
        <f>IF(F11="NO",ROUND(+F52*0.1,2),ROUND(+F52*0.1,2)-ROUND(+F52*0.1,2))</f>
        <v>0</v>
      </c>
      <c r="H53" s="11"/>
    </row>
    <row r="54" spans="2:8" ht="26.25" customHeight="1" thickBot="1" x14ac:dyDescent="0.3">
      <c r="B54" s="6"/>
      <c r="D54" s="81" t="s">
        <v>23</v>
      </c>
      <c r="E54" s="82"/>
      <c r="F54" s="83">
        <f>F53+F52</f>
        <v>0</v>
      </c>
      <c r="H54" s="11"/>
    </row>
    <row r="55" spans="2:8" ht="18" customHeight="1" thickBot="1" x14ac:dyDescent="0.3">
      <c r="B55" s="6"/>
      <c r="H55" s="11"/>
    </row>
    <row r="56" spans="2:8" ht="18" customHeight="1" thickBot="1" x14ac:dyDescent="0.3">
      <c r="B56" s="6"/>
      <c r="C56" s="84" t="s">
        <v>33</v>
      </c>
      <c r="D56" s="85"/>
      <c r="E56" s="86">
        <f>IF(D8&lt;&gt;0,F54/D8,0)</f>
        <v>0</v>
      </c>
      <c r="F56" s="87" t="s">
        <v>34</v>
      </c>
      <c r="G56" s="86">
        <f>IF(F8&lt;&gt;0,F54/F8,0)</f>
        <v>0</v>
      </c>
      <c r="H56" s="11"/>
    </row>
    <row r="57" spans="2:8" ht="18" customHeight="1" thickBot="1" x14ac:dyDescent="0.3">
      <c r="B57" s="20"/>
      <c r="C57" s="88"/>
      <c r="D57" s="88"/>
      <c r="E57" s="21"/>
      <c r="F57" s="21"/>
      <c r="G57" s="21"/>
      <c r="H57" s="22"/>
    </row>
  </sheetData>
  <sheetProtection algorithmName="SHA-512" hashValue="pjPRj+Zewn4o61LltbeKV7y7fb5xEOJrTfMWLG1h3R27xGNjh2BTyEyjz+KVPWCwsRU7sz/4RBVusKCnPqNFZg==" saltValue="uU13a3rPyLQk7LsQN6E7qQ==" spinCount="100000" sheet="1" objects="1" scenarios="1"/>
  <mergeCells count="35">
    <mergeCell ref="D52:E52"/>
    <mergeCell ref="D53:E53"/>
    <mergeCell ref="D54:E54"/>
    <mergeCell ref="C56:D56"/>
    <mergeCell ref="C37:D37"/>
    <mergeCell ref="E37:F37"/>
    <mergeCell ref="D40:F40"/>
    <mergeCell ref="G43:G46"/>
    <mergeCell ref="C47:G47"/>
    <mergeCell ref="D50:F50"/>
    <mergeCell ref="C32:D32"/>
    <mergeCell ref="E32:F32"/>
    <mergeCell ref="C33:D33"/>
    <mergeCell ref="E33:F33"/>
    <mergeCell ref="C35:G35"/>
    <mergeCell ref="C36:D36"/>
    <mergeCell ref="E36:F36"/>
    <mergeCell ref="C26:D26"/>
    <mergeCell ref="C27:D27"/>
    <mergeCell ref="G27:G29"/>
    <mergeCell ref="C28:D28"/>
    <mergeCell ref="C29:D29"/>
    <mergeCell ref="C31:G31"/>
    <mergeCell ref="C16:D16"/>
    <mergeCell ref="C17:D17"/>
    <mergeCell ref="C18:D18"/>
    <mergeCell ref="C19:D19"/>
    <mergeCell ref="D23:F23"/>
    <mergeCell ref="C25:G25"/>
    <mergeCell ref="C2:C3"/>
    <mergeCell ref="D2:F2"/>
    <mergeCell ref="G2:G3"/>
    <mergeCell ref="D3:F3"/>
    <mergeCell ref="C5:G5"/>
    <mergeCell ref="D14:F14"/>
  </mergeCells>
  <dataValidations count="1">
    <dataValidation type="list" allowBlank="1" showInputMessage="1" showErrorMessage="1" sqref="D11:F11" xr:uid="{FD942DAC-40AC-4588-91E2-6C1F322A8156}">
      <formula1>$K$4:$K$5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SIM_NRES_2026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Viganò</dc:creator>
  <cp:lastModifiedBy>Alessandro Viganò</cp:lastModifiedBy>
  <dcterms:created xsi:type="dcterms:W3CDTF">2026-07-30T13:10:32Z</dcterms:created>
  <dcterms:modified xsi:type="dcterms:W3CDTF">2026-07-30T13:16:07Z</dcterms:modified>
</cp:coreProperties>
</file>